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44" activeTab="0"/>
  </bookViews>
  <sheets>
    <sheet name="Planilha1" sheetId="1" r:id="rId1"/>
  </sheets>
  <definedNames>
    <definedName name="_xlnm.Print_Area" localSheetId="0">'Planilha1'!$A$1:$O$135</definedName>
  </definedNames>
  <calcPr fullCalcOnLoad="1"/>
</workbook>
</file>

<file path=xl/sharedStrings.xml><?xml version="1.0" encoding="utf-8"?>
<sst xmlns="http://schemas.openxmlformats.org/spreadsheetml/2006/main" count="134" uniqueCount="65">
  <si>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</si>
  <si>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</si>
  <si>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</si>
  <si>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</si>
  <si>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</si>
  <si>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</si>
  <si>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</si>
  <si>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</si>
  <si>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</si>
  <si>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</si>
  <si>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</si>
  <si>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</si>
  <si>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</si>
  <si>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</si>
  <si>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</si>
  <si>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</si>
  <si>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</si>
  <si>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</si>
  <si>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</si>
  <si>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</si>
  <si>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</si>
  <si>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</si>
  <si>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</si>
  <si>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</si>
  <si>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</si>
  <si>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</si>
  <si>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</si>
  <si>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</si>
  <si>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</si>
  <si>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</si>
  <si>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</si>
  <si>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</si>
  <si>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</si>
  <si>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</si>
  <si>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</si>
  <si>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</si>
  <si>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</si>
  <si>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</si>
  <si>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</si>
  <si>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</si>
  <si>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</si>
  <si>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</si>
  <si>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</si>
  <si>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</si>
  <si>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</si>
  <si>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</si>
  <si>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</si>
  <si>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</si>
  <si>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</si>
  <si>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</si>
  <si>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</si>
  <si>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</si>
  <si>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</si>
  <si>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</si>
  <si>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</si>
  <si>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Fonte: Demonstrativo de Execução orçamentária sistema AFI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</si>
  <si>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</si>
  <si>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</si>
  <si>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</si>
  <si>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</si>
  <si>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</si>
  <si>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Resolução CNMP nº 86/2012, art 5º, inciso I, alínea “b”</t>
  </si>
  <si>
    <t>AGOSTO/2021</t>
  </si>
  <si>
    <t>Data da última atualização: 03/09/2021</t>
  </si>
  <si>
    <t>Data da última atualização:  03/09/2021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</si>
</sst>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2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6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51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2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4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4" fillId="0" borderId="0" xfId="0" applyNumberFormat="1" applyFont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" fontId="24" fillId="4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4" fontId="21" fillId="4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ta" xfId="64"/>
    <cellStyle name="Note" xfId="65"/>
    <cellStyle name="Percent" xfId="66"/>
    <cellStyle name="Result" xfId="67"/>
    <cellStyle name="Result2" xfId="68"/>
    <cellStyle name="Saída" xfId="69"/>
    <cellStyle name="Comma [0]" xfId="70"/>
    <cellStyle name="Status" xfId="71"/>
    <cellStyle name="Text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22950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view="pageBreakPreview" zoomScale="62" zoomScaleNormal="25" zoomScaleSheetLayoutView="62" zoomScalePageLayoutView="0" workbookViewId="0" topLeftCell="A1">
      <selection activeCell="K46" sqref="K46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bestFit="1" customWidth="1"/>
    <col min="12" max="12" width="17" style="0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1" t="s">
        <v>62</v>
      </c>
      <c r="L2" s="41"/>
      <c r="M2" s="41"/>
      <c r="N2" s="41"/>
      <c r="O2" s="41"/>
    </row>
    <row r="3" spans="1:15" ht="28.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0.5" customHeight="1">
      <c r="O4" s="1"/>
    </row>
    <row r="5" spans="1:15" ht="25.5" customHeight="1">
      <c r="A5" s="38" t="s">
        <v>1</v>
      </c>
      <c r="B5" s="38" t="s">
        <v>2</v>
      </c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5" customFormat="1" ht="25.5" customHeight="1">
      <c r="A6" s="38"/>
      <c r="B6" s="38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 aca="true" t="shared" si="0" ref="B7:J7">SUM(B8:B18)</f>
        <v>224514679.91</v>
      </c>
      <c r="C7" s="7">
        <f t="shared" si="0"/>
        <v>19304453.64</v>
      </c>
      <c r="D7" s="7">
        <f t="shared" si="0"/>
        <v>15042568.75</v>
      </c>
      <c r="E7" s="7">
        <f t="shared" si="0"/>
        <v>16889893.84</v>
      </c>
      <c r="F7" s="7">
        <f t="shared" si="0"/>
        <v>17116053.45</v>
      </c>
      <c r="G7" s="7">
        <f t="shared" si="0"/>
        <v>17005651.96</v>
      </c>
      <c r="H7" s="7">
        <f t="shared" si="0"/>
        <v>24013488.340000004</v>
      </c>
      <c r="I7" s="7">
        <f t="shared" si="0"/>
        <v>21691078.650000002</v>
      </c>
      <c r="J7" s="7">
        <f t="shared" si="0"/>
        <v>18012912.009999998</v>
      </c>
      <c r="K7" s="7"/>
      <c r="L7" s="7"/>
      <c r="M7" s="7"/>
      <c r="N7" s="7"/>
      <c r="O7" s="7">
        <f aca="true" t="shared" si="1" ref="O7:O38">SUM(C7:N7)</f>
        <v>149076100.64000002</v>
      </c>
      <c r="P7" s="8"/>
    </row>
    <row r="8" spans="1:15" s="13" customFormat="1" ht="30" customHeight="1">
      <c r="A8" s="10" t="s">
        <v>18</v>
      </c>
      <c r="B8" s="11">
        <v>800000</v>
      </c>
      <c r="C8" s="11">
        <v>0</v>
      </c>
      <c r="D8" s="11">
        <v>0</v>
      </c>
      <c r="E8" s="11">
        <v>2108.65</v>
      </c>
      <c r="F8" s="11">
        <v>0</v>
      </c>
      <c r="G8" s="11">
        <v>0</v>
      </c>
      <c r="H8" s="11">
        <v>0</v>
      </c>
      <c r="I8" s="11">
        <v>0</v>
      </c>
      <c r="J8" s="12">
        <v>32309.67</v>
      </c>
      <c r="K8" s="12"/>
      <c r="L8" s="12"/>
      <c r="M8" s="12"/>
      <c r="N8" s="12"/>
      <c r="O8" s="12">
        <f t="shared" si="1"/>
        <v>34418.32</v>
      </c>
    </row>
    <row r="9" spans="1:15" s="13" customFormat="1" ht="30" customHeight="1">
      <c r="A9" s="10" t="s">
        <v>19</v>
      </c>
      <c r="B9" s="11">
        <v>98000</v>
      </c>
      <c r="C9" s="11">
        <v>0</v>
      </c>
      <c r="D9" s="11">
        <v>0</v>
      </c>
      <c r="E9" s="11">
        <v>70.19</v>
      </c>
      <c r="F9" s="14">
        <v>0</v>
      </c>
      <c r="G9" s="11">
        <v>0</v>
      </c>
      <c r="H9" s="11">
        <v>0</v>
      </c>
      <c r="I9" s="11">
        <v>0</v>
      </c>
      <c r="J9" s="12">
        <v>0</v>
      </c>
      <c r="K9" s="12"/>
      <c r="L9" s="12"/>
      <c r="M9" s="12"/>
      <c r="N9" s="12"/>
      <c r="O9" s="12">
        <f t="shared" si="1"/>
        <v>70.19</v>
      </c>
    </row>
    <row r="10" spans="1:15" s="13" customFormat="1" ht="30" customHeight="1">
      <c r="A10" s="10" t="s">
        <v>20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2">
        <v>0</v>
      </c>
      <c r="K10" s="12"/>
      <c r="L10" s="12"/>
      <c r="M10" s="12"/>
      <c r="N10" s="12"/>
      <c r="O10" s="12">
        <f t="shared" si="1"/>
        <v>0</v>
      </c>
    </row>
    <row r="11" spans="1:15" s="13" customFormat="1" ht="30" customHeight="1">
      <c r="A11" s="15" t="s">
        <v>21</v>
      </c>
      <c r="B11" s="16">
        <v>1000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1">
        <v>0</v>
      </c>
      <c r="J11" s="12">
        <v>0</v>
      </c>
      <c r="K11" s="12"/>
      <c r="L11" s="12"/>
      <c r="M11" s="12"/>
      <c r="N11" s="12"/>
      <c r="O11" s="12">
        <f t="shared" si="1"/>
        <v>0</v>
      </c>
    </row>
    <row r="12" spans="1:15" s="13" customFormat="1" ht="30" customHeight="1">
      <c r="A12" s="15" t="s">
        <v>22</v>
      </c>
      <c r="B12" s="16">
        <v>168212174.91</v>
      </c>
      <c r="C12" s="16">
        <v>16414745.86</v>
      </c>
      <c r="D12" s="16">
        <v>10158174.99</v>
      </c>
      <c r="E12" s="16">
        <v>12400938.99</v>
      </c>
      <c r="F12" s="16">
        <v>12826259.52</v>
      </c>
      <c r="G12" s="16">
        <v>12623736.41</v>
      </c>
      <c r="H12" s="16">
        <v>15251974.44</v>
      </c>
      <c r="I12" s="11">
        <v>17168584.64</v>
      </c>
      <c r="J12" s="12">
        <v>12747717.82</v>
      </c>
      <c r="K12" s="12"/>
      <c r="L12" s="12"/>
      <c r="M12" s="12"/>
      <c r="N12" s="12"/>
      <c r="O12" s="12">
        <f t="shared" si="1"/>
        <v>109592132.66999999</v>
      </c>
    </row>
    <row r="13" spans="1:15" s="17" customFormat="1" ht="30" customHeight="1">
      <c r="A13" s="15" t="s">
        <v>23</v>
      </c>
      <c r="B13" s="16">
        <f>1960000+28314000</f>
        <v>30274000</v>
      </c>
      <c r="C13" s="16">
        <f>8378.38+1665949.06</f>
        <v>1674327.44</v>
      </c>
      <c r="D13" s="16">
        <f>137566.24+3478892.58</f>
        <v>3616458.8200000003</v>
      </c>
      <c r="E13" s="16">
        <f>131673.16+2959669.37</f>
        <v>3091342.5300000003</v>
      </c>
      <c r="F13" s="16">
        <f>130773.37+2970217.95</f>
        <v>3100991.3200000003</v>
      </c>
      <c r="G13" s="16">
        <f>133537.31+3000408.5</f>
        <v>3133945.81</v>
      </c>
      <c r="H13" s="16">
        <f>182855.15+3068201.19</f>
        <v>3251056.34</v>
      </c>
      <c r="I13" s="11">
        <f>1892.61+3063089.56</f>
        <v>3064982.17</v>
      </c>
      <c r="J13" s="11">
        <f>351413.93+2975945.33</f>
        <v>3327359.2600000002</v>
      </c>
      <c r="K13" s="11"/>
      <c r="L13" s="11"/>
      <c r="M13" s="11"/>
      <c r="N13" s="11"/>
      <c r="O13" s="12">
        <f t="shared" si="1"/>
        <v>24260463.69</v>
      </c>
    </row>
    <row r="14" spans="1:15" s="17" customFormat="1" ht="30" customHeight="1">
      <c r="A14" s="15" t="s">
        <v>24</v>
      </c>
      <c r="B14" s="16">
        <v>9423000</v>
      </c>
      <c r="C14" s="16">
        <v>1144380.34</v>
      </c>
      <c r="D14" s="16">
        <v>1167051.82</v>
      </c>
      <c r="E14" s="16">
        <v>1210154.93</v>
      </c>
      <c r="F14" s="16">
        <v>1108171.64</v>
      </c>
      <c r="G14" s="16">
        <v>1112067.82</v>
      </c>
      <c r="H14" s="16">
        <v>1180910.47</v>
      </c>
      <c r="I14" s="11">
        <v>1194737.04</v>
      </c>
      <c r="J14" s="11">
        <v>1257093.41</v>
      </c>
      <c r="K14" s="11"/>
      <c r="L14" s="11"/>
      <c r="M14" s="11"/>
      <c r="N14" s="11"/>
      <c r="O14" s="12">
        <f t="shared" si="1"/>
        <v>9374567.469999999</v>
      </c>
    </row>
    <row r="15" spans="1:15" s="13" customFormat="1" ht="30" customHeight="1">
      <c r="A15" s="15" t="s">
        <v>25</v>
      </c>
      <c r="B15" s="16">
        <v>1300000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1">
        <v>8026.09</v>
      </c>
      <c r="J15" s="12">
        <v>630446.15</v>
      </c>
      <c r="K15" s="12"/>
      <c r="L15" s="12"/>
      <c r="M15" s="12"/>
      <c r="N15" s="12"/>
      <c r="O15" s="12">
        <f t="shared" si="1"/>
        <v>638472.24</v>
      </c>
    </row>
    <row r="16" spans="1:15" s="13" customFormat="1" ht="30" customHeight="1">
      <c r="A16" s="10" t="s">
        <v>26</v>
      </c>
      <c r="B16" s="11">
        <v>5821505</v>
      </c>
      <c r="C16" s="11">
        <v>7000</v>
      </c>
      <c r="D16" s="11">
        <v>7000</v>
      </c>
      <c r="E16" s="11">
        <v>1867.19</v>
      </c>
      <c r="F16" s="11">
        <v>3776.83</v>
      </c>
      <c r="G16" s="11">
        <v>123000</v>
      </c>
      <c r="H16" s="11">
        <v>4305663.99</v>
      </c>
      <c r="I16" s="11">
        <v>249121.01</v>
      </c>
      <c r="J16" s="12">
        <v>6730.3</v>
      </c>
      <c r="K16" s="12"/>
      <c r="L16" s="12"/>
      <c r="M16" s="12"/>
      <c r="N16" s="12"/>
      <c r="O16" s="12">
        <f t="shared" si="1"/>
        <v>4704159.319999999</v>
      </c>
    </row>
    <row r="17" spans="1:15" s="13" customFormat="1" ht="30" customHeight="1">
      <c r="A17" s="10" t="s">
        <v>27</v>
      </c>
      <c r="B17" s="11">
        <v>7684000</v>
      </c>
      <c r="C17" s="11">
        <v>64000</v>
      </c>
      <c r="D17" s="11">
        <v>77000</v>
      </c>
      <c r="E17" s="11">
        <v>72412.17</v>
      </c>
      <c r="F17" s="11">
        <v>70000</v>
      </c>
      <c r="G17" s="11">
        <v>12901.92</v>
      </c>
      <c r="H17" s="11">
        <v>7000</v>
      </c>
      <c r="I17" s="11">
        <v>0</v>
      </c>
      <c r="J17" s="12">
        <v>0</v>
      </c>
      <c r="K17" s="12"/>
      <c r="L17" s="12"/>
      <c r="M17" s="12"/>
      <c r="N17" s="12"/>
      <c r="O17" s="12">
        <f t="shared" si="1"/>
        <v>303314.08999999997</v>
      </c>
    </row>
    <row r="18" spans="1:15" s="13" customFormat="1" ht="30" customHeight="1">
      <c r="A18" s="10" t="s">
        <v>28</v>
      </c>
      <c r="B18" s="11">
        <v>900000</v>
      </c>
      <c r="C18" s="11">
        <v>0</v>
      </c>
      <c r="D18" s="11">
        <v>16883.12</v>
      </c>
      <c r="E18" s="11">
        <v>110999.19</v>
      </c>
      <c r="F18" s="11">
        <v>6854.14</v>
      </c>
      <c r="G18" s="11">
        <v>0</v>
      </c>
      <c r="H18" s="11">
        <v>16883.1</v>
      </c>
      <c r="I18" s="11">
        <v>5627.7</v>
      </c>
      <c r="J18" s="12">
        <v>11255.4</v>
      </c>
      <c r="K18" s="12"/>
      <c r="L18" s="12"/>
      <c r="M18" s="12"/>
      <c r="N18" s="12"/>
      <c r="O18" s="12">
        <f t="shared" si="1"/>
        <v>168502.65000000002</v>
      </c>
    </row>
    <row r="19" spans="1:15" s="13" customFormat="1" ht="25.5" customHeight="1">
      <c r="A19" s="1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19"/>
      <c r="O19" s="12">
        <f t="shared" si="1"/>
        <v>0</v>
      </c>
    </row>
    <row r="20" spans="1:15" s="5" customFormat="1" ht="25.5" customHeight="1">
      <c r="A20" s="6" t="s">
        <v>29</v>
      </c>
      <c r="B20" s="20">
        <f aca="true" t="shared" si="2" ref="B20:J20">SUM(B21:B38)</f>
        <v>74646015.94</v>
      </c>
      <c r="C20" s="20">
        <f t="shared" si="2"/>
        <v>4302317.32</v>
      </c>
      <c r="D20" s="20">
        <f t="shared" si="2"/>
        <v>4515925.8100000005</v>
      </c>
      <c r="E20" s="20">
        <f t="shared" si="2"/>
        <v>4734189.109999999</v>
      </c>
      <c r="F20" s="20">
        <f t="shared" si="2"/>
        <v>5250743.309999999</v>
      </c>
      <c r="G20" s="20">
        <f t="shared" si="2"/>
        <v>10162921.73</v>
      </c>
      <c r="H20" s="20">
        <f t="shared" si="2"/>
        <v>3804838.2200000007</v>
      </c>
      <c r="I20" s="20">
        <f t="shared" si="2"/>
        <v>4811707.63</v>
      </c>
      <c r="J20" s="20">
        <f t="shared" si="2"/>
        <v>5482339.840000001</v>
      </c>
      <c r="K20" s="20"/>
      <c r="L20" s="20"/>
      <c r="M20" s="20"/>
      <c r="N20" s="20"/>
      <c r="O20" s="7">
        <f t="shared" si="1"/>
        <v>43064982.970000006</v>
      </c>
    </row>
    <row r="21" spans="1:15" s="13" customFormat="1" ht="30" customHeight="1">
      <c r="A21" s="15" t="s">
        <v>30</v>
      </c>
      <c r="B21" s="16">
        <f>777203.72+500000</f>
        <v>1277203.72</v>
      </c>
      <c r="C21" s="16">
        <v>140051.88</v>
      </c>
      <c r="D21" s="16">
        <v>0</v>
      </c>
      <c r="E21" s="16">
        <v>449216.01</v>
      </c>
      <c r="F21" s="16">
        <v>0</v>
      </c>
      <c r="G21" s="16">
        <v>0</v>
      </c>
      <c r="H21" s="16">
        <v>0</v>
      </c>
      <c r="I21" s="16">
        <v>171717.28</v>
      </c>
      <c r="J21" s="12">
        <v>0</v>
      </c>
      <c r="K21" s="12"/>
      <c r="L21" s="12"/>
      <c r="M21" s="12"/>
      <c r="N21" s="12"/>
      <c r="O21" s="12">
        <f t="shared" si="1"/>
        <v>760985.17</v>
      </c>
    </row>
    <row r="22" spans="1:15" s="13" customFormat="1" ht="30" customHeight="1">
      <c r="A22" s="15" t="s">
        <v>31</v>
      </c>
      <c r="B22" s="16">
        <f>12114000+1000</f>
        <v>12115000</v>
      </c>
      <c r="C22" s="16">
        <v>1278668.08</v>
      </c>
      <c r="D22" s="16">
        <v>1304711.66</v>
      </c>
      <c r="E22" s="16">
        <v>800334.73</v>
      </c>
      <c r="F22" s="16">
        <v>819857.09</v>
      </c>
      <c r="G22" s="16">
        <v>890737.64</v>
      </c>
      <c r="H22" s="16">
        <v>832031.81</v>
      </c>
      <c r="I22" s="16">
        <v>850489.25</v>
      </c>
      <c r="J22" s="12">
        <v>909779.77</v>
      </c>
      <c r="K22" s="12"/>
      <c r="L22" s="12"/>
      <c r="M22" s="12"/>
      <c r="N22" s="12"/>
      <c r="O22" s="12">
        <f t="shared" si="1"/>
        <v>7686610.029999999</v>
      </c>
    </row>
    <row r="23" spans="1:15" s="13" customFormat="1" ht="30" customHeight="1">
      <c r="A23" s="15" t="s">
        <v>32</v>
      </c>
      <c r="B23" s="16">
        <v>700000</v>
      </c>
      <c r="C23" s="16">
        <v>0</v>
      </c>
      <c r="D23" s="16">
        <v>4338.8</v>
      </c>
      <c r="E23" s="16">
        <v>16551.8</v>
      </c>
      <c r="F23" s="16">
        <v>5266.14</v>
      </c>
      <c r="G23" s="16">
        <v>18518.6</v>
      </c>
      <c r="H23" s="16">
        <v>11986.31</v>
      </c>
      <c r="I23" s="16">
        <v>25351.45</v>
      </c>
      <c r="J23" s="12">
        <v>25745.42</v>
      </c>
      <c r="K23" s="12"/>
      <c r="L23" s="12"/>
      <c r="M23" s="12"/>
      <c r="N23" s="12"/>
      <c r="O23" s="12">
        <f t="shared" si="1"/>
        <v>107758.51999999999</v>
      </c>
    </row>
    <row r="24" spans="1:15" s="13" customFormat="1" ht="30" customHeight="1">
      <c r="A24" s="15" t="s">
        <v>33</v>
      </c>
      <c r="B24" s="16">
        <f>25000+5000+5000+20000+1283000+5000</f>
        <v>1343000</v>
      </c>
      <c r="C24" s="16">
        <v>0</v>
      </c>
      <c r="D24" s="16">
        <v>13000</v>
      </c>
      <c r="E24" s="16">
        <v>87919.33</v>
      </c>
      <c r="F24" s="16">
        <v>41890.61</v>
      </c>
      <c r="G24" s="16">
        <v>27732.19</v>
      </c>
      <c r="H24" s="16">
        <v>7380</v>
      </c>
      <c r="I24" s="16">
        <v>49208.99</v>
      </c>
      <c r="J24" s="12">
        <v>71103.25</v>
      </c>
      <c r="K24" s="12"/>
      <c r="L24" s="12"/>
      <c r="M24" s="12"/>
      <c r="N24" s="12"/>
      <c r="O24" s="12">
        <f t="shared" si="1"/>
        <v>298234.37</v>
      </c>
    </row>
    <row r="25" spans="1:15" s="13" customFormat="1" ht="30" customHeight="1">
      <c r="A25" s="15" t="s">
        <v>34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2">
        <v>0</v>
      </c>
      <c r="K25" s="12"/>
      <c r="L25" s="12"/>
      <c r="M25" s="12"/>
      <c r="N25" s="12"/>
      <c r="O25" s="12">
        <f t="shared" si="1"/>
        <v>0</v>
      </c>
    </row>
    <row r="26" spans="1:15" s="13" customFormat="1" ht="30" customHeight="1">
      <c r="A26" s="15" t="s">
        <v>35</v>
      </c>
      <c r="B26" s="16">
        <v>10000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2">
        <v>0</v>
      </c>
      <c r="K26" s="12"/>
      <c r="L26" s="12"/>
      <c r="M26" s="12"/>
      <c r="N26" s="12"/>
      <c r="O26" s="12">
        <f t="shared" si="1"/>
        <v>0</v>
      </c>
    </row>
    <row r="27" spans="1:15" s="13" customFormat="1" ht="30" customHeight="1">
      <c r="A27" s="15" t="s">
        <v>36</v>
      </c>
      <c r="B27" s="16">
        <v>700000</v>
      </c>
      <c r="C27" s="16">
        <v>0</v>
      </c>
      <c r="D27" s="16">
        <v>2716.1</v>
      </c>
      <c r="E27" s="16">
        <v>1832.87</v>
      </c>
      <c r="F27" s="16">
        <v>4240.86</v>
      </c>
      <c r="G27" s="16">
        <v>6124.67</v>
      </c>
      <c r="H27" s="16">
        <v>0</v>
      </c>
      <c r="I27" s="16">
        <v>38452.1</v>
      </c>
      <c r="J27" s="12">
        <v>2823.45</v>
      </c>
      <c r="K27" s="12"/>
      <c r="L27" s="12"/>
      <c r="M27" s="12"/>
      <c r="N27" s="12"/>
      <c r="O27" s="12">
        <f t="shared" si="1"/>
        <v>56190.049999999996</v>
      </c>
    </row>
    <row r="28" spans="1:15" s="13" customFormat="1" ht="30" customHeight="1">
      <c r="A28" s="15" t="s">
        <v>37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2">
        <v>0</v>
      </c>
      <c r="K28" s="12"/>
      <c r="L28" s="12"/>
      <c r="M28" s="12"/>
      <c r="N28" s="12"/>
      <c r="O28" s="12">
        <f t="shared" si="1"/>
        <v>0</v>
      </c>
    </row>
    <row r="29" spans="1:15" s="13" customFormat="1" ht="30" customHeight="1">
      <c r="A29" s="15" t="s">
        <v>38</v>
      </c>
      <c r="B29" s="16">
        <v>1435000</v>
      </c>
      <c r="C29" s="16">
        <v>0</v>
      </c>
      <c r="D29" s="16">
        <v>28800</v>
      </c>
      <c r="E29" s="16">
        <v>27000</v>
      </c>
      <c r="F29" s="16">
        <v>28560</v>
      </c>
      <c r="G29" s="16">
        <v>23750</v>
      </c>
      <c r="H29" s="16">
        <v>183034.89</v>
      </c>
      <c r="I29" s="16">
        <v>202006.35</v>
      </c>
      <c r="J29" s="12">
        <v>209130.5</v>
      </c>
      <c r="K29" s="12"/>
      <c r="L29" s="12"/>
      <c r="M29" s="12"/>
      <c r="N29" s="12"/>
      <c r="O29" s="12">
        <f t="shared" si="1"/>
        <v>702281.74</v>
      </c>
    </row>
    <row r="30" spans="1:15" s="13" customFormat="1" ht="30" customHeight="1">
      <c r="A30" s="15" t="s">
        <v>39</v>
      </c>
      <c r="B30" s="16">
        <v>2205000</v>
      </c>
      <c r="C30" s="16">
        <v>0</v>
      </c>
      <c r="D30" s="16">
        <v>0</v>
      </c>
      <c r="E30" s="16">
        <v>174257.73</v>
      </c>
      <c r="F30" s="16">
        <v>348515.46</v>
      </c>
      <c r="G30" s="16">
        <v>174257.73</v>
      </c>
      <c r="H30" s="16">
        <v>0</v>
      </c>
      <c r="I30" s="16">
        <v>159402.71</v>
      </c>
      <c r="J30" s="12">
        <v>229031.97</v>
      </c>
      <c r="K30" s="12"/>
      <c r="L30" s="12"/>
      <c r="M30" s="12"/>
      <c r="N30" s="12"/>
      <c r="O30" s="12">
        <f t="shared" si="1"/>
        <v>1085465.6</v>
      </c>
    </row>
    <row r="31" spans="1:15" s="13" customFormat="1" ht="30" customHeight="1">
      <c r="A31" s="15" t="s">
        <v>40</v>
      </c>
      <c r="B31" s="16">
        <v>7296235.44</v>
      </c>
      <c r="C31" s="16">
        <v>616.89</v>
      </c>
      <c r="D31" s="16">
        <v>380742.63</v>
      </c>
      <c r="E31" s="16">
        <v>252382.26</v>
      </c>
      <c r="F31" s="16">
        <v>302914.91</v>
      </c>
      <c r="G31" s="16">
        <v>329062.17</v>
      </c>
      <c r="H31" s="16">
        <v>396095.19</v>
      </c>
      <c r="I31" s="16">
        <v>397734.34</v>
      </c>
      <c r="J31" s="12">
        <v>593643.77</v>
      </c>
      <c r="K31" s="12"/>
      <c r="L31" s="12"/>
      <c r="M31" s="12"/>
      <c r="N31" s="12"/>
      <c r="O31" s="12">
        <f t="shared" si="1"/>
        <v>2653192.16</v>
      </c>
    </row>
    <row r="32" spans="1:15" s="13" customFormat="1" ht="30" customHeight="1">
      <c r="A32" s="15" t="s">
        <v>41</v>
      </c>
      <c r="B32" s="16">
        <v>4918000</v>
      </c>
      <c r="C32" s="16">
        <v>0</v>
      </c>
      <c r="D32" s="16">
        <v>0</v>
      </c>
      <c r="E32" s="16">
        <v>109573.14</v>
      </c>
      <c r="F32" s="16">
        <v>104567.89</v>
      </c>
      <c r="G32" s="16">
        <v>354887.51</v>
      </c>
      <c r="H32" s="16">
        <v>88707.99</v>
      </c>
      <c r="I32" s="16">
        <v>271248.24</v>
      </c>
      <c r="J32" s="12">
        <v>894034.02</v>
      </c>
      <c r="K32" s="12"/>
      <c r="L32" s="12"/>
      <c r="M32" s="12"/>
      <c r="N32" s="12"/>
      <c r="O32" s="12">
        <f t="shared" si="1"/>
        <v>1823018.79</v>
      </c>
    </row>
    <row r="33" spans="1:15" s="13" customFormat="1" ht="30" customHeight="1">
      <c r="A33" s="15" t="s">
        <v>42</v>
      </c>
      <c r="B33" s="16">
        <v>17192469.06</v>
      </c>
      <c r="C33" s="16">
        <v>1187681.85</v>
      </c>
      <c r="D33" s="16">
        <v>1395497.12</v>
      </c>
      <c r="E33" s="16">
        <v>1387573.76</v>
      </c>
      <c r="F33" s="16">
        <v>1377487.39</v>
      </c>
      <c r="G33" s="16">
        <v>1377077.01</v>
      </c>
      <c r="H33" s="16">
        <v>1391713.5</v>
      </c>
      <c r="I33" s="16">
        <v>1398274.54</v>
      </c>
      <c r="J33" s="12">
        <v>1396934.17</v>
      </c>
      <c r="K33" s="12"/>
      <c r="L33" s="12"/>
      <c r="M33" s="12"/>
      <c r="N33" s="12"/>
      <c r="O33" s="12">
        <f t="shared" si="1"/>
        <v>10912239.34</v>
      </c>
    </row>
    <row r="34" spans="1:15" s="13" customFormat="1" ht="30" customHeight="1">
      <c r="A34" s="15" t="s">
        <v>43</v>
      </c>
      <c r="B34" s="16">
        <f>25000+313000+50000</f>
        <v>388000</v>
      </c>
      <c r="C34" s="16">
        <v>30.83</v>
      </c>
      <c r="D34" s="16">
        <v>0</v>
      </c>
      <c r="E34" s="16">
        <v>1026.84</v>
      </c>
      <c r="F34" s="16">
        <v>545.84</v>
      </c>
      <c r="G34" s="16">
        <v>28.1</v>
      </c>
      <c r="H34" s="16">
        <v>4202.72</v>
      </c>
      <c r="I34" s="16">
        <v>0</v>
      </c>
      <c r="J34" s="12">
        <v>2538.33</v>
      </c>
      <c r="K34" s="12"/>
      <c r="L34" s="12"/>
      <c r="M34" s="12"/>
      <c r="N34" s="12"/>
      <c r="O34" s="12">
        <f t="shared" si="1"/>
        <v>8372.66</v>
      </c>
    </row>
    <row r="35" spans="1:15" s="13" customFormat="1" ht="30" customHeight="1">
      <c r="A35" s="15" t="s">
        <v>26</v>
      </c>
      <c r="B35" s="16">
        <f>808000+283068.11</f>
        <v>1091068.1099999999</v>
      </c>
      <c r="C35" s="16">
        <v>328214.98</v>
      </c>
      <c r="D35" s="16">
        <v>216073.14</v>
      </c>
      <c r="E35" s="16">
        <v>204843.96</v>
      </c>
      <c r="F35" s="16">
        <v>283068.11</v>
      </c>
      <c r="G35" s="16">
        <v>0</v>
      </c>
      <c r="H35" s="16">
        <v>3465.87</v>
      </c>
      <c r="I35" s="16">
        <v>60.63</v>
      </c>
      <c r="J35" s="12">
        <v>0</v>
      </c>
      <c r="K35" s="12"/>
      <c r="L35" s="12"/>
      <c r="M35" s="12"/>
      <c r="N35" s="12"/>
      <c r="O35" s="12">
        <f t="shared" si="1"/>
        <v>1035726.69</v>
      </c>
    </row>
    <row r="36" spans="1:15" s="13" customFormat="1" ht="30" customHeight="1">
      <c r="A36" s="15" t="s">
        <v>27</v>
      </c>
      <c r="B36" s="16">
        <f>23258107.72+37734.27</f>
        <v>23295841.99</v>
      </c>
      <c r="C36" s="16">
        <v>1367052.81</v>
      </c>
      <c r="D36" s="16">
        <v>1170046.36</v>
      </c>
      <c r="E36" s="16">
        <v>1221676.68</v>
      </c>
      <c r="F36" s="16">
        <v>1642039.53</v>
      </c>
      <c r="G36" s="16">
        <v>6885334.94</v>
      </c>
      <c r="H36" s="16">
        <v>810981.65</v>
      </c>
      <c r="I36" s="16">
        <v>1176535.56</v>
      </c>
      <c r="J36" s="12">
        <v>1075649.31</v>
      </c>
      <c r="K36" s="12"/>
      <c r="L36" s="12"/>
      <c r="M36" s="12"/>
      <c r="N36" s="12"/>
      <c r="O36" s="12">
        <f t="shared" si="1"/>
        <v>15349316.840000002</v>
      </c>
    </row>
    <row r="37" spans="1:15" s="13" customFormat="1" ht="30" customHeight="1">
      <c r="A37" s="15" t="s">
        <v>44</v>
      </c>
      <c r="B37" s="16">
        <v>679197.62</v>
      </c>
      <c r="C37" s="16">
        <v>0</v>
      </c>
      <c r="D37" s="16">
        <v>0</v>
      </c>
      <c r="E37" s="16">
        <v>0</v>
      </c>
      <c r="F37" s="16">
        <v>291789.48</v>
      </c>
      <c r="G37" s="16">
        <v>75411.17</v>
      </c>
      <c r="H37" s="16">
        <v>75238.29</v>
      </c>
      <c r="I37" s="16">
        <v>71226.19</v>
      </c>
      <c r="J37" s="12">
        <v>71925.88</v>
      </c>
      <c r="K37" s="12"/>
      <c r="L37" s="12"/>
      <c r="M37" s="12"/>
      <c r="N37" s="12"/>
      <c r="O37" s="12">
        <f t="shared" si="1"/>
        <v>585591.01</v>
      </c>
    </row>
    <row r="38" spans="1:15" s="13" customFormat="1" ht="30" customHeight="1">
      <c r="A38" s="15" t="s">
        <v>45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2">
        <v>0</v>
      </c>
      <c r="K38" s="12"/>
      <c r="L38" s="12"/>
      <c r="M38" s="12"/>
      <c r="N38" s="12"/>
      <c r="O38" s="12">
        <f t="shared" si="1"/>
        <v>0</v>
      </c>
    </row>
    <row r="39" spans="1:15" s="13" customFormat="1" ht="25.5" customHeight="1">
      <c r="A39" s="1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9"/>
      <c r="N39" s="19"/>
      <c r="O39" s="21"/>
    </row>
    <row r="40" spans="1:15" s="23" customFormat="1" ht="25.5" customHeight="1">
      <c r="A40" s="6" t="s">
        <v>46</v>
      </c>
      <c r="B40" s="22">
        <f>SUM(B41:B49)</f>
        <v>21700826.47</v>
      </c>
      <c r="C40" s="22">
        <f>SUM(C41:C49)</f>
        <v>0</v>
      </c>
      <c r="D40" s="22">
        <f>SUM(D41:D49)</f>
        <v>0</v>
      </c>
      <c r="E40" s="22">
        <f>SUM(E41:E47)</f>
        <v>8655.58</v>
      </c>
      <c r="F40" s="22">
        <f>SUM(F41:F47)</f>
        <v>0</v>
      </c>
      <c r="G40" s="22">
        <f>SUM(G41:G47)</f>
        <v>7200</v>
      </c>
      <c r="H40" s="22">
        <f>SUM(H41:H47)</f>
        <v>283971.01</v>
      </c>
      <c r="I40" s="22">
        <f>SUM(I41:I47)</f>
        <v>1420</v>
      </c>
      <c r="J40" s="22">
        <f>SUM(J41:J47)</f>
        <v>31343.33</v>
      </c>
      <c r="K40" s="22"/>
      <c r="L40" s="22"/>
      <c r="M40" s="22"/>
      <c r="N40" s="22"/>
      <c r="O40" s="7">
        <f aca="true" t="shared" si="3" ref="O40:O50">SUM(C40:N40)</f>
        <v>332589.92000000004</v>
      </c>
    </row>
    <row r="41" spans="1:15" s="13" customFormat="1" ht="30" customHeight="1">
      <c r="A41" s="10" t="s">
        <v>47</v>
      </c>
      <c r="B41" s="11">
        <v>19948.12</v>
      </c>
      <c r="C41" s="11">
        <v>0</v>
      </c>
      <c r="D41" s="11">
        <v>0</v>
      </c>
      <c r="E41" s="11">
        <v>8655.58</v>
      </c>
      <c r="F41" s="11">
        <v>0</v>
      </c>
      <c r="G41" s="11">
        <v>0</v>
      </c>
      <c r="H41" s="11">
        <v>0</v>
      </c>
      <c r="I41" s="12">
        <v>0</v>
      </c>
      <c r="J41" s="12">
        <v>0</v>
      </c>
      <c r="K41" s="12"/>
      <c r="L41" s="12"/>
      <c r="M41" s="12"/>
      <c r="N41" s="12"/>
      <c r="O41" s="12">
        <f t="shared" si="3"/>
        <v>8655.58</v>
      </c>
    </row>
    <row r="42" spans="1:15" s="13" customFormat="1" ht="30" customHeight="1">
      <c r="A42" s="10" t="s">
        <v>48</v>
      </c>
      <c r="B42" s="11">
        <v>0</v>
      </c>
      <c r="C42" s="11">
        <v>0</v>
      </c>
      <c r="D42" s="24">
        <v>0</v>
      </c>
      <c r="E42" s="11">
        <v>0</v>
      </c>
      <c r="F42" s="11">
        <v>0</v>
      </c>
      <c r="G42" s="11">
        <v>0</v>
      </c>
      <c r="H42" s="11">
        <v>0</v>
      </c>
      <c r="I42" s="12">
        <v>0</v>
      </c>
      <c r="J42" s="12">
        <v>0</v>
      </c>
      <c r="K42" s="12"/>
      <c r="L42" s="12"/>
      <c r="M42" s="12"/>
      <c r="N42" s="12"/>
      <c r="O42" s="12">
        <f t="shared" si="3"/>
        <v>0</v>
      </c>
    </row>
    <row r="43" spans="1:15" s="13" customFormat="1" ht="30" customHeight="1">
      <c r="A43" s="10" t="s">
        <v>49</v>
      </c>
      <c r="B43" s="11">
        <v>15574878.35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2">
        <v>0</v>
      </c>
      <c r="J43" s="12">
        <v>0</v>
      </c>
      <c r="K43" s="12"/>
      <c r="L43" s="12"/>
      <c r="M43" s="12"/>
      <c r="N43" s="12"/>
      <c r="O43" s="12">
        <f t="shared" si="3"/>
        <v>0</v>
      </c>
    </row>
    <row r="44" spans="1:15" s="13" customFormat="1" ht="30" customHeight="1">
      <c r="A44" s="10" t="s">
        <v>50</v>
      </c>
      <c r="B44" s="11">
        <v>6100000</v>
      </c>
      <c r="C44" s="11">
        <v>0</v>
      </c>
      <c r="D44" s="11">
        <v>0</v>
      </c>
      <c r="E44" s="11">
        <v>0</v>
      </c>
      <c r="F44" s="11">
        <v>0</v>
      </c>
      <c r="G44" s="11">
        <v>7200</v>
      </c>
      <c r="H44" s="11">
        <v>283971.01</v>
      </c>
      <c r="I44" s="25">
        <v>1420</v>
      </c>
      <c r="J44" s="12">
        <v>31343.33</v>
      </c>
      <c r="K44" s="12"/>
      <c r="L44" s="12"/>
      <c r="M44" s="12"/>
      <c r="N44" s="12"/>
      <c r="O44" s="12">
        <f t="shared" si="3"/>
        <v>323934.34</v>
      </c>
    </row>
    <row r="45" spans="1:15" s="13" customFormat="1" ht="30" customHeight="1">
      <c r="A45" s="10" t="s">
        <v>51</v>
      </c>
      <c r="B45" s="11">
        <v>6000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2">
        <v>0</v>
      </c>
      <c r="J45" s="12">
        <v>0</v>
      </c>
      <c r="K45" s="12"/>
      <c r="L45" s="12"/>
      <c r="M45" s="19"/>
      <c r="N45" s="19"/>
      <c r="O45" s="12">
        <f t="shared" si="3"/>
        <v>0</v>
      </c>
    </row>
    <row r="46" spans="1:15" s="13" customFormat="1" ht="30" customHeight="1">
      <c r="A46" s="10" t="s">
        <v>26</v>
      </c>
      <c r="B46" s="11">
        <v>0</v>
      </c>
      <c r="C46" s="11">
        <v>0</v>
      </c>
      <c r="D46" s="24">
        <v>0</v>
      </c>
      <c r="E46" s="11">
        <v>0</v>
      </c>
      <c r="F46" s="11">
        <v>0</v>
      </c>
      <c r="G46" s="11">
        <v>0</v>
      </c>
      <c r="H46" s="11">
        <v>0</v>
      </c>
      <c r="I46" s="12">
        <v>0</v>
      </c>
      <c r="J46" s="12">
        <v>0</v>
      </c>
      <c r="K46" s="12"/>
      <c r="L46" s="12"/>
      <c r="M46" s="19"/>
      <c r="N46" s="19"/>
      <c r="O46" s="12">
        <f t="shared" si="3"/>
        <v>0</v>
      </c>
    </row>
    <row r="47" spans="1:15" s="13" customFormat="1" ht="30" customHeight="1">
      <c r="A47" s="10" t="s">
        <v>41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2">
        <v>0</v>
      </c>
      <c r="J47" s="12">
        <v>0</v>
      </c>
      <c r="K47" s="12"/>
      <c r="L47" s="12"/>
      <c r="M47" s="19"/>
      <c r="N47" s="19"/>
      <c r="O47" s="12">
        <f t="shared" si="3"/>
        <v>0</v>
      </c>
    </row>
    <row r="48" spans="1:15" s="23" customFormat="1" ht="25.5" customHeight="1">
      <c r="A48" s="26" t="s">
        <v>52</v>
      </c>
      <c r="B48" s="27">
        <v>0</v>
      </c>
      <c r="C48" s="27">
        <v>0</v>
      </c>
      <c r="D48" s="27">
        <v>0</v>
      </c>
      <c r="E48" s="27">
        <f>E49</f>
        <v>0</v>
      </c>
      <c r="F48" s="27">
        <f>F49</f>
        <v>0</v>
      </c>
      <c r="G48" s="27">
        <v>0</v>
      </c>
      <c r="H48" s="27">
        <v>0</v>
      </c>
      <c r="I48" s="22">
        <f>SUM(I41:I47)</f>
        <v>1420</v>
      </c>
      <c r="J48" s="22">
        <v>0</v>
      </c>
      <c r="K48" s="22"/>
      <c r="L48" s="22"/>
      <c r="M48" s="22"/>
      <c r="N48" s="22"/>
      <c r="O48" s="7">
        <f t="shared" si="3"/>
        <v>1420</v>
      </c>
    </row>
    <row r="49" spans="1:15" s="13" customFormat="1" ht="25.5" customHeight="1">
      <c r="A49" s="28" t="s">
        <v>53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>G48</f>
        <v>0</v>
      </c>
      <c r="H49" s="11">
        <v>0</v>
      </c>
      <c r="I49" s="12">
        <v>0</v>
      </c>
      <c r="J49" s="12">
        <v>0</v>
      </c>
      <c r="K49" s="12"/>
      <c r="L49" s="12"/>
      <c r="M49" s="19"/>
      <c r="N49" s="19"/>
      <c r="O49" s="12">
        <f t="shared" si="3"/>
        <v>0</v>
      </c>
    </row>
    <row r="50" spans="1:15" s="31" customFormat="1" ht="25.5" customHeight="1">
      <c r="A50" s="29" t="s">
        <v>54</v>
      </c>
      <c r="B50" s="30">
        <f>SUM(B7+B20+B40+B48)</f>
        <v>320861522.32000005</v>
      </c>
      <c r="C50" s="30">
        <f>SUM(C7+C20+C40+C48)</f>
        <v>23606770.96</v>
      </c>
      <c r="D50" s="30">
        <f>SUM(D7+D20+D40+D48)</f>
        <v>19558494.560000002</v>
      </c>
      <c r="E50" s="30">
        <f>E48+E40+E20+E7</f>
        <v>21632738.53</v>
      </c>
      <c r="F50" s="30">
        <f>F48+F40+F20+F7</f>
        <v>22366796.759999998</v>
      </c>
      <c r="G50" s="30">
        <f>G40+G20+G7</f>
        <v>27175773.69</v>
      </c>
      <c r="H50" s="30">
        <f>H40+H20+H7</f>
        <v>28102297.570000004</v>
      </c>
      <c r="I50" s="30">
        <f>I40+I20+I7</f>
        <v>26504206.28</v>
      </c>
      <c r="J50" s="30">
        <f>J40+J20+J7</f>
        <v>23526595.18</v>
      </c>
      <c r="K50" s="30"/>
      <c r="L50" s="30"/>
      <c r="M50" s="30"/>
      <c r="N50" s="30"/>
      <c r="O50" s="30">
        <f t="shared" si="3"/>
        <v>192473673.53</v>
      </c>
    </row>
    <row r="51" spans="1:15" ht="15">
      <c r="A51" s="31" t="s">
        <v>55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1:15" ht="15">
      <c r="A52" s="31" t="s">
        <v>64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15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31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.75">
      <c r="A57" s="37" t="s">
        <v>56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59" spans="1:15" ht="15" customHeight="1">
      <c r="A59" s="38" t="s">
        <v>1</v>
      </c>
      <c r="B59" s="38" t="s">
        <v>2</v>
      </c>
      <c r="C59" s="39" t="s">
        <v>3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5.75">
      <c r="A60" s="38"/>
      <c r="B60" s="38"/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4" t="s">
        <v>16</v>
      </c>
    </row>
    <row r="61" spans="1:15" ht="15.75">
      <c r="A61" s="6" t="s">
        <v>29</v>
      </c>
      <c r="B61" s="20">
        <f>SUM(B62:B76)</f>
        <v>416000</v>
      </c>
      <c r="C61" s="20">
        <f>SUM(C62:C76)</f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</row>
    <row r="62" spans="1:15" ht="30" customHeight="1">
      <c r="A62" s="34" t="s">
        <v>30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/>
      <c r="L62" s="12"/>
      <c r="M62" s="12"/>
      <c r="N62" s="12"/>
      <c r="O62" s="12">
        <v>0</v>
      </c>
    </row>
    <row r="63" spans="1:15" ht="30" customHeight="1">
      <c r="A63" s="34" t="s">
        <v>31</v>
      </c>
      <c r="B63" s="12">
        <v>70000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/>
      <c r="L63" s="12"/>
      <c r="M63" s="12"/>
      <c r="N63" s="12"/>
      <c r="O63" s="12">
        <v>0</v>
      </c>
    </row>
    <row r="64" spans="1:15" ht="30" customHeight="1">
      <c r="A64" s="34" t="s">
        <v>32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/>
      <c r="L64" s="12"/>
      <c r="M64" s="12"/>
      <c r="N64" s="12"/>
      <c r="O64" s="12">
        <v>0</v>
      </c>
    </row>
    <row r="65" spans="1:15" ht="30" customHeight="1">
      <c r="A65" s="34" t="s">
        <v>33</v>
      </c>
      <c r="B65" s="12">
        <v>102000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/>
      <c r="L65" s="12"/>
      <c r="M65" s="12"/>
      <c r="N65" s="12"/>
      <c r="O65" s="12">
        <v>0</v>
      </c>
    </row>
    <row r="66" spans="1:15" ht="30" customHeight="1">
      <c r="A66" s="34" t="s">
        <v>34</v>
      </c>
      <c r="B66" s="12">
        <v>1000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/>
      <c r="L66" s="12"/>
      <c r="M66" s="12"/>
      <c r="N66" s="12"/>
      <c r="O66" s="12">
        <v>0</v>
      </c>
    </row>
    <row r="67" spans="1:15" ht="30" customHeight="1">
      <c r="A67" s="34" t="s">
        <v>35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/>
      <c r="L67" s="12"/>
      <c r="M67" s="12"/>
      <c r="N67" s="12"/>
      <c r="O67" s="12">
        <v>0</v>
      </c>
    </row>
    <row r="68" spans="1:15" ht="30" customHeight="1">
      <c r="A68" s="34" t="s">
        <v>36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/>
      <c r="L68" s="12"/>
      <c r="M68" s="12"/>
      <c r="N68" s="12"/>
      <c r="O68" s="12">
        <v>0</v>
      </c>
    </row>
    <row r="69" spans="1:15" ht="30" customHeight="1">
      <c r="A69" s="34" t="s">
        <v>37</v>
      </c>
      <c r="B69" s="12">
        <v>10000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/>
      <c r="L69" s="12"/>
      <c r="M69" s="12"/>
      <c r="N69" s="12"/>
      <c r="O69" s="12">
        <v>0</v>
      </c>
    </row>
    <row r="70" spans="1:15" ht="30" customHeight="1">
      <c r="A70" s="34" t="s">
        <v>38</v>
      </c>
      <c r="B70" s="12">
        <v>16000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/>
      <c r="L70" s="12"/>
      <c r="M70" s="12"/>
      <c r="N70" s="12"/>
      <c r="O70" s="12">
        <v>0</v>
      </c>
    </row>
    <row r="71" spans="1:15" ht="30" customHeight="1">
      <c r="A71" s="34" t="s">
        <v>48</v>
      </c>
      <c r="B71" s="12">
        <v>143000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/>
      <c r="L71" s="12"/>
      <c r="M71" s="12"/>
      <c r="N71" s="12"/>
      <c r="O71" s="12">
        <v>0</v>
      </c>
    </row>
    <row r="72" spans="1:15" ht="30" customHeight="1">
      <c r="A72" s="34" t="s">
        <v>42</v>
      </c>
      <c r="B72" s="12">
        <v>72000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/>
      <c r="L72" s="12"/>
      <c r="M72" s="12"/>
      <c r="N72" s="12"/>
      <c r="O72" s="12">
        <v>0</v>
      </c>
    </row>
    <row r="73" spans="1:15" ht="30" customHeight="1">
      <c r="A73" s="34" t="s">
        <v>57</v>
      </c>
      <c r="B73" s="12">
        <v>1000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/>
      <c r="L73" s="12"/>
      <c r="M73" s="12"/>
      <c r="N73" s="12"/>
      <c r="O73" s="12">
        <v>0</v>
      </c>
    </row>
    <row r="74" spans="1:15" ht="30" customHeight="1">
      <c r="A74" s="34" t="s">
        <v>26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/>
      <c r="L74" s="12"/>
      <c r="M74" s="12"/>
      <c r="N74" s="12"/>
      <c r="O74" s="12">
        <v>0</v>
      </c>
    </row>
    <row r="75" spans="1:15" ht="30" customHeight="1">
      <c r="A75" s="34" t="s">
        <v>27</v>
      </c>
      <c r="B75" s="12">
        <v>1000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/>
      <c r="L75" s="12"/>
      <c r="M75" s="12"/>
      <c r="N75" s="12"/>
      <c r="O75" s="12">
        <v>0</v>
      </c>
    </row>
    <row r="76" spans="1:15" ht="15.75">
      <c r="A76" s="34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9"/>
      <c r="N76" s="19"/>
      <c r="O76" s="21"/>
    </row>
    <row r="77" spans="1:15" ht="15.75">
      <c r="A77" s="1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9"/>
      <c r="N77" s="19"/>
      <c r="O77" s="21"/>
    </row>
    <row r="78" spans="1:15" ht="15.75">
      <c r="A78" s="6" t="s">
        <v>46</v>
      </c>
      <c r="B78" s="22">
        <f>SUM(B79:B85)</f>
        <v>239000</v>
      </c>
      <c r="C78" s="22">
        <f>SUM(C79:C85)</f>
        <v>0</v>
      </c>
      <c r="D78" s="22">
        <f>SUM(D79:D85)</f>
        <v>0</v>
      </c>
      <c r="E78" s="22">
        <f>SUM(E79:E85)</f>
        <v>0</v>
      </c>
      <c r="F78" s="22">
        <f>SUM(F79:F85)</f>
        <v>0</v>
      </c>
      <c r="G78" s="22">
        <v>0</v>
      </c>
      <c r="H78" s="22">
        <v>0</v>
      </c>
      <c r="I78" s="22">
        <v>0</v>
      </c>
      <c r="J78" s="22">
        <f>SUM(J79:J85)</f>
        <v>0</v>
      </c>
      <c r="K78" s="22"/>
      <c r="L78" s="22"/>
      <c r="M78" s="22"/>
      <c r="N78" s="22"/>
      <c r="O78" s="22">
        <v>0</v>
      </c>
    </row>
    <row r="79" spans="1:15" ht="32.25" customHeight="1">
      <c r="A79" s="34" t="s">
        <v>58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/>
      <c r="L79" s="12"/>
      <c r="M79" s="12"/>
      <c r="N79" s="12"/>
      <c r="O79" s="12">
        <v>0</v>
      </c>
    </row>
    <row r="80" spans="1:15" ht="32.25" customHeight="1">
      <c r="A80" s="34" t="s">
        <v>59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22">
        <v>0</v>
      </c>
      <c r="J80" s="12">
        <v>0</v>
      </c>
      <c r="K80" s="12"/>
      <c r="L80" s="12"/>
      <c r="M80" s="12"/>
      <c r="N80" s="12"/>
      <c r="O80" s="12">
        <v>0</v>
      </c>
    </row>
    <row r="81" spans="1:15" ht="32.25" customHeight="1">
      <c r="A81" s="34" t="s">
        <v>47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/>
      <c r="L81" s="12"/>
      <c r="M81" s="12"/>
      <c r="N81" s="12"/>
      <c r="O81" s="12">
        <v>0</v>
      </c>
    </row>
    <row r="82" spans="1:15" ht="30" customHeight="1">
      <c r="A82" s="34" t="s">
        <v>49</v>
      </c>
      <c r="B82" s="12">
        <v>168000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22">
        <v>0</v>
      </c>
      <c r="J82" s="12">
        <v>0</v>
      </c>
      <c r="K82" s="12"/>
      <c r="L82" s="12"/>
      <c r="M82" s="12"/>
      <c r="N82" s="12"/>
      <c r="O82" s="12">
        <v>0</v>
      </c>
    </row>
    <row r="83" spans="1:15" ht="30" customHeight="1">
      <c r="A83" s="34" t="s">
        <v>50</v>
      </c>
      <c r="B83" s="12">
        <v>60000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/>
      <c r="L83" s="12"/>
      <c r="M83" s="12"/>
      <c r="N83" s="12"/>
      <c r="O83" s="12">
        <v>0</v>
      </c>
    </row>
    <row r="84" spans="1:15" ht="30" customHeight="1">
      <c r="A84" s="34" t="s">
        <v>51</v>
      </c>
      <c r="B84" s="12">
        <v>11000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22">
        <v>0</v>
      </c>
      <c r="J84" s="12">
        <v>0</v>
      </c>
      <c r="K84" s="12"/>
      <c r="L84" s="12"/>
      <c r="M84" s="12"/>
      <c r="N84" s="12"/>
      <c r="O84" s="12">
        <v>0</v>
      </c>
    </row>
    <row r="85" spans="1:15" ht="30" customHeight="1">
      <c r="A85" s="34" t="s">
        <v>26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/>
      <c r="L85" s="12"/>
      <c r="M85" s="12"/>
      <c r="N85" s="12"/>
      <c r="O85" s="12">
        <v>0</v>
      </c>
    </row>
    <row r="86" spans="1:15" ht="30" customHeight="1">
      <c r="A86" s="3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s="23" customFormat="1" ht="25.5" customHeight="1">
      <c r="A87" s="6" t="s">
        <v>52</v>
      </c>
      <c r="B87" s="22">
        <f>SUM(B88)</f>
        <v>45000</v>
      </c>
      <c r="C87" s="22">
        <f>SUM(C88)</f>
        <v>0</v>
      </c>
      <c r="D87" s="22">
        <f>SUM(D88)</f>
        <v>0</v>
      </c>
      <c r="E87" s="22">
        <f>E88</f>
        <v>0</v>
      </c>
      <c r="F87" s="22">
        <f>F88</f>
        <v>0</v>
      </c>
      <c r="G87" s="22">
        <v>0</v>
      </c>
      <c r="H87" s="22">
        <v>0</v>
      </c>
      <c r="I87" s="22">
        <v>0</v>
      </c>
      <c r="J87" s="22">
        <f>SUM(J88)</f>
        <v>0</v>
      </c>
      <c r="K87" s="22"/>
      <c r="L87" s="22"/>
      <c r="M87" s="22"/>
      <c r="N87" s="22"/>
      <c r="O87" s="22">
        <v>0</v>
      </c>
    </row>
    <row r="88" spans="1:15" s="13" customFormat="1" ht="25.5" customHeight="1">
      <c r="A88" s="35" t="s">
        <v>53</v>
      </c>
      <c r="B88" s="12">
        <v>45000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/>
      <c r="L88" s="12"/>
      <c r="M88" s="19"/>
      <c r="N88" s="19"/>
      <c r="O88" s="12">
        <v>0</v>
      </c>
    </row>
    <row r="89" spans="1:15" ht="30" customHeight="1">
      <c r="A89" s="3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.75">
      <c r="A90" s="29" t="s">
        <v>54</v>
      </c>
      <c r="B90" s="30">
        <f>B87+B78+B61</f>
        <v>700000</v>
      </c>
      <c r="C90" s="30">
        <f>C87+C78+C61</f>
        <v>0</v>
      </c>
      <c r="D90" s="30">
        <f>D87+D78+D61</f>
        <v>0</v>
      </c>
      <c r="E90" s="30">
        <f>E87+E78+E61</f>
        <v>0</v>
      </c>
      <c r="F90" s="30">
        <f>F87+F78+F61</f>
        <v>0</v>
      </c>
      <c r="G90" s="30">
        <v>0</v>
      </c>
      <c r="H90" s="30">
        <v>0</v>
      </c>
      <c r="I90" s="30">
        <v>0</v>
      </c>
      <c r="J90" s="30">
        <f>J87+J78+J61</f>
        <v>0</v>
      </c>
      <c r="K90" s="30"/>
      <c r="L90" s="30"/>
      <c r="M90" s="30"/>
      <c r="N90" s="30"/>
      <c r="O90" s="30">
        <v>0</v>
      </c>
    </row>
    <row r="91" ht="14.25">
      <c r="A91" s="36" t="s">
        <v>55</v>
      </c>
    </row>
    <row r="92" ht="15">
      <c r="A92" s="31" t="s">
        <v>63</v>
      </c>
    </row>
    <row r="96" spans="1:15" ht="15.75">
      <c r="A96" s="37" t="s">
        <v>60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3"/>
    </row>
    <row r="98" spans="1:15" ht="15" customHeight="1">
      <c r="A98" s="38" t="s">
        <v>1</v>
      </c>
      <c r="B98" s="38" t="s">
        <v>2</v>
      </c>
      <c r="C98" s="39" t="s">
        <v>3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1:15" ht="15.75">
      <c r="A99" s="38"/>
      <c r="B99" s="38"/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4" t="s">
        <v>16</v>
      </c>
    </row>
    <row r="100" spans="1:15" ht="15.75">
      <c r="A100" s="6" t="s">
        <v>29</v>
      </c>
      <c r="B100" s="20">
        <f>SUM(B101:B103)</f>
        <v>450000</v>
      </c>
      <c r="C100" s="20">
        <f>SUM(C101:C103)</f>
        <v>0</v>
      </c>
      <c r="D100" s="20">
        <f>SUM(D101:D103)</f>
        <v>0</v>
      </c>
      <c r="E100" s="20">
        <f>SUM(E101:E103)</f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f>SUM(J101:J103)</f>
        <v>0</v>
      </c>
      <c r="K100" s="20"/>
      <c r="L100" s="20"/>
      <c r="M100" s="20"/>
      <c r="N100" s="20"/>
      <c r="O100" s="20">
        <v>0</v>
      </c>
    </row>
    <row r="101" spans="1:15" ht="30" customHeight="1">
      <c r="A101" s="34" t="s">
        <v>30</v>
      </c>
      <c r="B101" s="12">
        <v>400000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/>
      <c r="L101" s="12"/>
      <c r="M101" s="12"/>
      <c r="N101" s="12"/>
      <c r="O101" s="12">
        <v>0</v>
      </c>
    </row>
    <row r="102" spans="1:15" ht="29.25" customHeight="1">
      <c r="A102" s="34" t="s">
        <v>33</v>
      </c>
      <c r="B102" s="12">
        <v>25000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20">
        <v>0</v>
      </c>
      <c r="J102" s="12">
        <v>0</v>
      </c>
      <c r="K102" s="12"/>
      <c r="L102" s="12"/>
      <c r="M102" s="12"/>
      <c r="N102" s="12"/>
      <c r="O102" s="12">
        <v>0</v>
      </c>
    </row>
    <row r="103" spans="1:15" ht="30" customHeight="1">
      <c r="A103" s="34" t="s">
        <v>48</v>
      </c>
      <c r="B103" s="12">
        <v>25000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/>
      <c r="L103" s="12"/>
      <c r="M103" s="12"/>
      <c r="N103" s="12"/>
      <c r="O103" s="12">
        <v>0</v>
      </c>
    </row>
    <row r="104" spans="1:15" ht="15.75">
      <c r="A104" s="3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9"/>
      <c r="N104" s="19"/>
      <c r="O104" s="21"/>
    </row>
    <row r="105" spans="1:15" ht="15.75">
      <c r="A105" s="1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9"/>
      <c r="N105" s="19"/>
      <c r="O105" s="21"/>
    </row>
    <row r="106" spans="1:15" ht="15.75">
      <c r="A106" s="6" t="s">
        <v>46</v>
      </c>
      <c r="B106" s="22">
        <f>SUM(B107)</f>
        <v>50000</v>
      </c>
      <c r="C106" s="22">
        <f>SUM(C107)</f>
        <v>0</v>
      </c>
      <c r="D106" s="22">
        <f>SUM(D107)</f>
        <v>0</v>
      </c>
      <c r="E106" s="22">
        <f>E107</f>
        <v>0</v>
      </c>
      <c r="F106" s="22">
        <f>F107</f>
        <v>0</v>
      </c>
      <c r="G106" s="22">
        <v>0</v>
      </c>
      <c r="H106" s="22">
        <f>H107</f>
        <v>0</v>
      </c>
      <c r="I106" s="22">
        <v>0</v>
      </c>
      <c r="J106" s="22">
        <f>J107</f>
        <v>0</v>
      </c>
      <c r="K106" s="22"/>
      <c r="L106" s="22"/>
      <c r="M106" s="22"/>
      <c r="N106" s="22"/>
      <c r="O106" s="22">
        <v>0</v>
      </c>
    </row>
    <row r="107" spans="1:15" ht="32.25" customHeight="1">
      <c r="A107" s="34" t="s">
        <v>47</v>
      </c>
      <c r="B107" s="12">
        <v>50000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/>
      <c r="L107" s="12"/>
      <c r="M107" s="12"/>
      <c r="N107" s="12"/>
      <c r="O107" s="12">
        <v>0</v>
      </c>
    </row>
    <row r="108" spans="1:15" ht="30" customHeight="1">
      <c r="A108" s="3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30" customHeight="1">
      <c r="A109" s="3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29" t="s">
        <v>54</v>
      </c>
      <c r="B110" s="30">
        <f>B106+B100</f>
        <v>500000</v>
      </c>
      <c r="C110" s="30">
        <f>C106+C100</f>
        <v>0</v>
      </c>
      <c r="D110" s="30">
        <f>D106+D100</f>
        <v>0</v>
      </c>
      <c r="E110" s="30">
        <f>E106+E100</f>
        <v>0</v>
      </c>
      <c r="F110" s="30">
        <f>F106</f>
        <v>0</v>
      </c>
      <c r="G110" s="30">
        <v>0</v>
      </c>
      <c r="H110" s="30">
        <f>H106</f>
        <v>0</v>
      </c>
      <c r="I110" s="30">
        <v>0</v>
      </c>
      <c r="J110" s="30">
        <f>J106+J100</f>
        <v>0</v>
      </c>
      <c r="K110" s="30"/>
      <c r="L110" s="30"/>
      <c r="M110" s="30"/>
      <c r="N110" s="30"/>
      <c r="O110" s="30">
        <v>0</v>
      </c>
    </row>
    <row r="111" ht="14.25">
      <c r="A111" s="36" t="s">
        <v>55</v>
      </c>
    </row>
    <row r="112" ht="15">
      <c r="A112" s="31" t="s">
        <v>63</v>
      </c>
    </row>
    <row r="152" ht="14.25">
      <c r="A152" t="s">
        <v>61</v>
      </c>
    </row>
  </sheetData>
  <sheetProtection selectLockedCells="1" selectUnlockedCells="1"/>
  <mergeCells count="15">
    <mergeCell ref="A2:E2"/>
    <mergeCell ref="F2:J2"/>
    <mergeCell ref="K2:O2"/>
    <mergeCell ref="A3:O3"/>
    <mergeCell ref="A5:A6"/>
    <mergeCell ref="B5:B6"/>
    <mergeCell ref="C5:O5"/>
    <mergeCell ref="A57:O57"/>
    <mergeCell ref="A59:A60"/>
    <mergeCell ref="B59:B60"/>
    <mergeCell ref="C59:O59"/>
    <mergeCell ref="A96:O96"/>
    <mergeCell ref="A98:A99"/>
    <mergeCell ref="B98:B99"/>
    <mergeCell ref="C98:O98"/>
  </mergeCells>
  <printOptions/>
  <pageMargins left="0" right="0" top="0.39375" bottom="0.39375" header="0" footer="0"/>
  <pageSetup horizontalDpi="300" verticalDpi="300" orientation="portrait" paperSize="9" scale="25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Vitoria Neves Feitosa de Araujo</cp:lastModifiedBy>
  <cp:lastPrinted>2021-06-09T13:36:12Z</cp:lastPrinted>
  <dcterms:modified xsi:type="dcterms:W3CDTF">2021-09-03T17:28:05Z</dcterms:modified>
  <cp:category/>
  <cp:version/>
  <cp:contentType/>
  <cp:contentStatus/>
</cp:coreProperties>
</file>